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\Desktop\Transparencia 2023\3 trimestre\ART 69\Frac VIII\Frac VIII b\"/>
    </mc:Choice>
  </mc:AlternateContent>
  <xr:revisionPtr revIDLastSave="0" documentId="8_{AC434905-9958-4422-8548-E072B142A604}" xr6:coauthVersionLast="47" xr6:coauthVersionMax="47" xr10:uidLastSave="{00000000-0000-0000-0000-000000000000}"/>
  <bookViews>
    <workbookView xWindow="-120" yWindow="-120" windowWidth="20730" windowHeight="11160" xr2:uid="{5FB1D400-A0FD-4299-BE07-62B4361115E0}"/>
  </bookViews>
  <sheets>
    <sheet name="8 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D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4" i="1"/>
  <c r="F24" i="1"/>
  <c r="H23" i="1"/>
  <c r="F23" i="1"/>
  <c r="H22" i="1"/>
  <c r="F22" i="1"/>
  <c r="H21" i="1"/>
  <c r="F21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1" i="1"/>
  <c r="F11" i="1"/>
</calcChain>
</file>

<file path=xl/sharedStrings.xml><?xml version="1.0" encoding="utf-8"?>
<sst xmlns="http://schemas.openxmlformats.org/spreadsheetml/2006/main" count="89" uniqueCount="89">
  <si>
    <t>Formato :  PE-04</t>
  </si>
  <si>
    <t>MUNICIPIO DE APAN, HGO</t>
  </si>
  <si>
    <t>ANALITICO DE SUELDOS Y DIETAS</t>
  </si>
  <si>
    <t>EJERCICIO FISCAL 2023</t>
  </si>
  <si>
    <t>NÚMERO DE PLAZAS</t>
  </si>
  <si>
    <t>REMUNERACIONES MENSUALES</t>
  </si>
  <si>
    <t>DE</t>
  </si>
  <si>
    <t>HASTA</t>
  </si>
  <si>
    <t>PREDIENTE MUNICIPAL</t>
  </si>
  <si>
    <t>SINDICO</t>
  </si>
  <si>
    <t>REGIDORES</t>
  </si>
  <si>
    <t>SECRETARIO GENERAL</t>
  </si>
  <si>
    <t>TESORERO MUNICIPAL</t>
  </si>
  <si>
    <t>CONTRALOR MUNICIPAL</t>
  </si>
  <si>
    <t>DIRECTOR</t>
  </si>
  <si>
    <t>CONTADOR GENERAL</t>
  </si>
  <si>
    <t>SUBDIRECTOR</t>
  </si>
  <si>
    <t>CONTADOR DE FONDO</t>
  </si>
  <si>
    <t>JEFE DE OFICINA</t>
  </si>
  <si>
    <t>COORDINADOR</t>
  </si>
  <si>
    <t>RESIDENTE DE OBRA</t>
  </si>
  <si>
    <t>ASESOR CONTABLE</t>
  </si>
  <si>
    <t>ASESOR JURIDICO</t>
  </si>
  <si>
    <t>JURIDICO</t>
  </si>
  <si>
    <t>ASISTENTE</t>
  </si>
  <si>
    <t>AUDITOR</t>
  </si>
  <si>
    <t>AUXILIAR ADMINISTRATIVO</t>
  </si>
  <si>
    <t>AUXILIARES CONTABLES</t>
  </si>
  <si>
    <t>AUXLIAR DE ALUMBRADO</t>
  </si>
  <si>
    <t>AUXLIAR SANITARIOS</t>
  </si>
  <si>
    <t>SUPERVISOR DE OBRA</t>
  </si>
  <si>
    <t>AYUDANTES GENERALES</t>
  </si>
  <si>
    <t>BARRENDEROS</t>
  </si>
  <si>
    <t>BIBLOTECARIA</t>
  </si>
  <si>
    <t>BIBLIOTECARIA CENTRAL</t>
  </si>
  <si>
    <t>CAJERA</t>
  </si>
  <si>
    <t>CHOFER</t>
  </si>
  <si>
    <t>CRONISTA</t>
  </si>
  <si>
    <t>EDITOR</t>
  </si>
  <si>
    <t>ELECTRICISTA</t>
  </si>
  <si>
    <t>ENCARGADO DE MUSEOS</t>
  </si>
  <si>
    <t>ENCARGADO DE PROFECO</t>
  </si>
  <si>
    <t>ENCARGADO DE UNIDAD DEPORTIVA</t>
  </si>
  <si>
    <t>FOTOGRAFO</t>
  </si>
  <si>
    <t>DENTISTA</t>
  </si>
  <si>
    <t>INFORMATICA</t>
  </si>
  <si>
    <t>INSPECTOR REGLAMENTOS</t>
  </si>
  <si>
    <t>INSPECTOR OBRAS</t>
  </si>
  <si>
    <t>INVESTIGADOR</t>
  </si>
  <si>
    <t>MECANICO</t>
  </si>
  <si>
    <t>MEDICO GENERAL</t>
  </si>
  <si>
    <t>OFICIAL MAYOR</t>
  </si>
  <si>
    <t>PSICOLOGO</t>
  </si>
  <si>
    <t>RECEPCIONISTA</t>
  </si>
  <si>
    <t>GESTOR</t>
  </si>
  <si>
    <t>SECRETARIA</t>
  </si>
  <si>
    <t>SECRETARIO TECNICO</t>
  </si>
  <si>
    <t>SUSTANCIADOR</t>
  </si>
  <si>
    <t>TITULAR DE TRANSPARENCIA</t>
  </si>
  <si>
    <t>UNIDAD DE CORRESPONDENCIA</t>
  </si>
  <si>
    <t>VETERINARIO</t>
  </si>
  <si>
    <t>ABOGADO</t>
  </si>
  <si>
    <t>AUXILIAR 65 Y MAS</t>
  </si>
  <si>
    <t>AUXILIAR DE COCINA</t>
  </si>
  <si>
    <t>COCINERO</t>
  </si>
  <si>
    <t>DOCENTES</t>
  </si>
  <si>
    <t>INTENDENTE</t>
  </si>
  <si>
    <t>PRESIDENTE DIF</t>
  </si>
  <si>
    <t>TERAPEUTAS</t>
  </si>
  <si>
    <t>TITULAR 65 Y MAS</t>
  </si>
  <si>
    <t>TRABAJDOR SOCIAL</t>
  </si>
  <si>
    <t>COMANDANTE</t>
  </si>
  <si>
    <t>JEFE DE GRUPO</t>
  </si>
  <si>
    <t>JUEZ CONCILIADOR</t>
  </si>
  <si>
    <t>MEDICO LEGISTA</t>
  </si>
  <si>
    <t xml:space="preserve">OFICIAL </t>
  </si>
  <si>
    <t>POLICIA PRIMERO</t>
  </si>
  <si>
    <t>SUBOFICIAL</t>
  </si>
  <si>
    <t>ASUNTOS INTERNOS</t>
  </si>
  <si>
    <t>SOLDADOR Y VULCANIZADOR</t>
  </si>
  <si>
    <t xml:space="preserve">SOLDADOR </t>
  </si>
  <si>
    <t>ALBAÑIL</t>
  </si>
  <si>
    <t>ENCARGADO DE ARCHIVO</t>
  </si>
  <si>
    <t>JARDINERO</t>
  </si>
  <si>
    <t>MATANCERO</t>
  </si>
  <si>
    <t>OPERADOR RETROEXCAVADORA</t>
  </si>
  <si>
    <t>POCERO</t>
  </si>
  <si>
    <t>DIBUJANTE</t>
  </si>
  <si>
    <t>ENCARGADO DE POZO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</si>
</sst>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9773-A138-48F7-883A-62340EF389CA}">
  <dimension ref="B3:J91"/>
  <sheetViews>
    <sheetView showGridLines="0" tabSelected="1" workbookViewId="0">
      <selection activeCell="C4" sqref="C3:C4"/>
    </sheetView>
  </sheetViews>
  <sheetFormatPr baseColWidth="10" defaultRowHeight="15" x14ac:dyDescent="0.25"/>
  <cols>
    <col min="1" max="1" width="5.85546875" customWidth="1"/>
    <col min="2" max="2" width="5.5703125" customWidth="1"/>
    <col min="3" max="3" width="59.7109375" customWidth="1"/>
    <col min="4" max="4" width="20" customWidth="1"/>
    <col min="5" max="5" width="57" customWidth="1"/>
    <col min="6" max="6" width="14.85546875" customWidth="1"/>
    <col min="7" max="7" width="15" customWidth="1"/>
    <col min="8" max="8" width="18.28515625" customWidth="1"/>
    <col min="9" max="9" width="19.42578125" customWidth="1"/>
    <col min="10" max="10" width="13.7109375" customWidth="1"/>
  </cols>
  <sheetData>
    <row r="3" spans="2:10" x14ac:dyDescent="0.25">
      <c r="B3" s="1"/>
      <c r="C3" s="2" t="s">
        <v>0</v>
      </c>
      <c r="D3" s="2"/>
      <c r="E3" s="1"/>
      <c r="F3" s="3"/>
      <c r="G3" s="3"/>
      <c r="H3" s="3"/>
      <c r="I3" s="3"/>
      <c r="J3" s="3"/>
    </row>
    <row r="4" spans="2:10" x14ac:dyDescent="0.25">
      <c r="B4" s="2"/>
      <c r="C4" s="2"/>
      <c r="D4" s="2"/>
      <c r="E4" s="4" t="s">
        <v>1</v>
      </c>
      <c r="F4" s="4"/>
      <c r="G4" s="4"/>
      <c r="H4" s="4"/>
      <c r="I4" s="2"/>
      <c r="J4" s="3"/>
    </row>
    <row r="5" spans="2:10" x14ac:dyDescent="0.25">
      <c r="B5" s="5"/>
      <c r="C5" s="5"/>
      <c r="D5" s="5"/>
      <c r="E5" s="4" t="s">
        <v>2</v>
      </c>
      <c r="F5" s="4"/>
      <c r="G5" s="4"/>
      <c r="H5" s="4"/>
      <c r="I5" s="5"/>
      <c r="J5" s="3"/>
    </row>
    <row r="6" spans="2:10" x14ac:dyDescent="0.25">
      <c r="B6" s="2"/>
      <c r="C6" s="2"/>
      <c r="D6" s="2"/>
      <c r="E6" s="4" t="s">
        <v>3</v>
      </c>
      <c r="F6" s="4"/>
      <c r="G6" s="4"/>
      <c r="H6" s="4"/>
      <c r="I6" s="2"/>
      <c r="J6" s="3"/>
    </row>
    <row r="7" spans="2:10" x14ac:dyDescent="0.25">
      <c r="B7" s="2"/>
      <c r="C7" s="2"/>
      <c r="D7" s="2"/>
      <c r="E7" s="2"/>
      <c r="F7" s="2"/>
      <c r="G7" s="2"/>
      <c r="H7" s="2"/>
      <c r="I7" s="2"/>
      <c r="J7" s="3"/>
    </row>
    <row r="8" spans="2:10" x14ac:dyDescent="0.25">
      <c r="B8" s="6"/>
      <c r="C8" s="6"/>
      <c r="D8" s="6" t="s">
        <v>4</v>
      </c>
      <c r="E8" s="6"/>
      <c r="F8" s="6" t="s">
        <v>5</v>
      </c>
      <c r="G8" s="6"/>
      <c r="H8" s="6"/>
      <c r="I8" s="6"/>
      <c r="J8" s="3"/>
    </row>
    <row r="9" spans="2:10" x14ac:dyDescent="0.25">
      <c r="B9" s="6"/>
      <c r="C9" s="6"/>
      <c r="D9" s="6"/>
      <c r="E9" s="6"/>
      <c r="F9" s="6" t="s">
        <v>6</v>
      </c>
      <c r="G9" s="6"/>
      <c r="H9" s="6" t="s">
        <v>7</v>
      </c>
      <c r="I9" s="6"/>
      <c r="J9" s="3"/>
    </row>
    <row r="10" spans="2:10" x14ac:dyDescent="0.25">
      <c r="B10" s="7" t="s">
        <v>8</v>
      </c>
      <c r="C10" s="7"/>
      <c r="D10" s="8">
        <v>1</v>
      </c>
      <c r="E10" s="8"/>
      <c r="F10" s="9">
        <v>57942.11</v>
      </c>
      <c r="G10" s="9"/>
      <c r="H10" s="9">
        <v>57942.11</v>
      </c>
      <c r="I10" s="9"/>
      <c r="J10" s="3"/>
    </row>
    <row r="11" spans="2:10" x14ac:dyDescent="0.25">
      <c r="B11" s="7" t="s">
        <v>9</v>
      </c>
      <c r="C11" s="7"/>
      <c r="D11" s="8">
        <v>1</v>
      </c>
      <c r="E11" s="8"/>
      <c r="F11" s="10">
        <f>37372</f>
        <v>37372</v>
      </c>
      <c r="G11" s="11"/>
      <c r="H11" s="10">
        <f>37372</f>
        <v>37372</v>
      </c>
      <c r="I11" s="11"/>
      <c r="J11" s="3"/>
    </row>
    <row r="12" spans="2:10" x14ac:dyDescent="0.25">
      <c r="B12" s="7" t="s">
        <v>10</v>
      </c>
      <c r="C12" s="7"/>
      <c r="D12" s="8">
        <v>12</v>
      </c>
      <c r="E12" s="8"/>
      <c r="F12" s="10">
        <v>25674</v>
      </c>
      <c r="G12" s="11"/>
      <c r="H12" s="9">
        <v>25674</v>
      </c>
      <c r="I12" s="9"/>
      <c r="J12" s="3"/>
    </row>
    <row r="13" spans="2:10" x14ac:dyDescent="0.25">
      <c r="B13" s="7" t="s">
        <v>11</v>
      </c>
      <c r="C13" s="7"/>
      <c r="D13" s="8">
        <v>1</v>
      </c>
      <c r="E13" s="8"/>
      <c r="F13" s="10">
        <f>29533.19*1.03</f>
        <v>30419.185699999998</v>
      </c>
      <c r="G13" s="11"/>
      <c r="H13" s="10">
        <f>29533.19*1.03</f>
        <v>30419.185699999998</v>
      </c>
      <c r="I13" s="11"/>
      <c r="J13" s="3"/>
    </row>
    <row r="14" spans="2:10" x14ac:dyDescent="0.25">
      <c r="B14" s="12" t="s">
        <v>12</v>
      </c>
      <c r="C14" s="13"/>
      <c r="D14" s="14">
        <v>1</v>
      </c>
      <c r="E14" s="15"/>
      <c r="F14" s="10">
        <f>29533.19*1.03</f>
        <v>30419.185699999998</v>
      </c>
      <c r="G14" s="11"/>
      <c r="H14" s="10">
        <f>29533.19*1.03</f>
        <v>30419.185699999998</v>
      </c>
      <c r="I14" s="11"/>
      <c r="J14" s="3"/>
    </row>
    <row r="15" spans="2:10" x14ac:dyDescent="0.25">
      <c r="B15" s="12" t="s">
        <v>13</v>
      </c>
      <c r="C15" s="13"/>
      <c r="D15" s="14">
        <v>1</v>
      </c>
      <c r="E15" s="15"/>
      <c r="F15" s="10">
        <f>24000*1.03</f>
        <v>24720</v>
      </c>
      <c r="G15" s="11"/>
      <c r="H15" s="10">
        <f>24000*1.03</f>
        <v>24720</v>
      </c>
      <c r="I15" s="11"/>
      <c r="J15" s="3"/>
    </row>
    <row r="16" spans="2:10" x14ac:dyDescent="0.25">
      <c r="B16" s="7" t="s">
        <v>14</v>
      </c>
      <c r="C16" s="7"/>
      <c r="D16" s="8">
        <v>13</v>
      </c>
      <c r="E16" s="8"/>
      <c r="F16" s="10">
        <f>10300*1.03</f>
        <v>10609</v>
      </c>
      <c r="G16" s="11"/>
      <c r="H16" s="10">
        <f>29533.19*1.03</f>
        <v>30419.185699999998</v>
      </c>
      <c r="I16" s="11"/>
      <c r="J16" s="3"/>
    </row>
    <row r="17" spans="2:10" x14ac:dyDescent="0.25">
      <c r="B17" s="16"/>
      <c r="C17" s="17" t="s">
        <v>15</v>
      </c>
      <c r="D17" s="18">
        <v>1</v>
      </c>
      <c r="E17" s="19"/>
      <c r="F17" s="10">
        <f>22038.91*1.03</f>
        <v>22700.077300000001</v>
      </c>
      <c r="G17" s="11"/>
      <c r="H17" s="10">
        <f>22038.91*1.03</f>
        <v>22700.077300000001</v>
      </c>
      <c r="I17" s="11"/>
      <c r="J17" s="3"/>
    </row>
    <row r="18" spans="2:10" x14ac:dyDescent="0.25">
      <c r="B18" s="12" t="s">
        <v>16</v>
      </c>
      <c r="C18" s="13"/>
      <c r="D18" s="14">
        <v>4</v>
      </c>
      <c r="E18" s="15"/>
      <c r="F18" s="10">
        <f>11330*1.03</f>
        <v>11669.9</v>
      </c>
      <c r="G18" s="11"/>
      <c r="H18" s="10">
        <f>17510*1.03</f>
        <v>18035.3</v>
      </c>
      <c r="I18" s="11"/>
      <c r="J18" s="3"/>
    </row>
    <row r="19" spans="2:10" x14ac:dyDescent="0.25">
      <c r="B19" s="12" t="s">
        <v>17</v>
      </c>
      <c r="C19" s="13"/>
      <c r="D19" s="14">
        <v>2</v>
      </c>
      <c r="E19" s="15"/>
      <c r="F19" s="10">
        <f>12000*1.03</f>
        <v>12360</v>
      </c>
      <c r="G19" s="11"/>
      <c r="H19" s="10">
        <f>12000*1.03</f>
        <v>12360</v>
      </c>
      <c r="I19" s="11"/>
      <c r="J19" s="3"/>
    </row>
    <row r="20" spans="2:10" x14ac:dyDescent="0.25">
      <c r="B20" s="16"/>
      <c r="C20" s="17" t="s">
        <v>18</v>
      </c>
      <c r="D20" s="14">
        <v>1</v>
      </c>
      <c r="E20" s="15"/>
      <c r="F20" s="10">
        <v>15000</v>
      </c>
      <c r="G20" s="11"/>
      <c r="H20" s="10">
        <v>15000</v>
      </c>
      <c r="I20" s="11"/>
      <c r="J20" s="3"/>
    </row>
    <row r="21" spans="2:10" x14ac:dyDescent="0.25">
      <c r="B21" s="12" t="s">
        <v>19</v>
      </c>
      <c r="C21" s="13"/>
      <c r="D21" s="14">
        <v>30</v>
      </c>
      <c r="E21" s="15"/>
      <c r="F21" s="10">
        <f>7725*1.03</f>
        <v>7956.75</v>
      </c>
      <c r="G21" s="11"/>
      <c r="H21" s="10">
        <f>15450*1.03</f>
        <v>15913.5</v>
      </c>
      <c r="I21" s="11"/>
      <c r="J21" s="3"/>
    </row>
    <row r="22" spans="2:10" x14ac:dyDescent="0.25">
      <c r="B22" s="12" t="s">
        <v>20</v>
      </c>
      <c r="C22" s="13"/>
      <c r="D22" s="14">
        <v>2</v>
      </c>
      <c r="E22" s="15"/>
      <c r="F22" s="10">
        <f>13905*1.03</f>
        <v>14322.15</v>
      </c>
      <c r="G22" s="11"/>
      <c r="H22" s="10">
        <f>13905*1.03</f>
        <v>14322.15</v>
      </c>
      <c r="I22" s="11"/>
      <c r="J22" s="3"/>
    </row>
    <row r="23" spans="2:10" x14ac:dyDescent="0.25">
      <c r="B23" s="7" t="s">
        <v>21</v>
      </c>
      <c r="C23" s="7"/>
      <c r="D23" s="8">
        <v>1</v>
      </c>
      <c r="E23" s="8"/>
      <c r="F23" s="10">
        <f>11830*1.03</f>
        <v>12184.9</v>
      </c>
      <c r="G23" s="11"/>
      <c r="H23" s="9">
        <f>11830*1.03</f>
        <v>12184.9</v>
      </c>
      <c r="I23" s="9"/>
      <c r="J23" s="3"/>
    </row>
    <row r="24" spans="2:10" x14ac:dyDescent="0.25">
      <c r="B24" s="7" t="s">
        <v>22</v>
      </c>
      <c r="C24" s="7"/>
      <c r="D24" s="8">
        <v>1</v>
      </c>
      <c r="E24" s="8"/>
      <c r="F24" s="10">
        <f>11830*1.03</f>
        <v>12184.9</v>
      </c>
      <c r="G24" s="11"/>
      <c r="H24" s="10">
        <f>11830*1.03</f>
        <v>12184.9</v>
      </c>
      <c r="I24" s="11"/>
      <c r="J24" s="3"/>
    </row>
    <row r="25" spans="2:10" x14ac:dyDescent="0.25">
      <c r="B25" s="12" t="s">
        <v>23</v>
      </c>
      <c r="C25" s="13"/>
      <c r="D25" s="14">
        <v>1</v>
      </c>
      <c r="E25" s="15"/>
      <c r="F25" s="10">
        <v>10000</v>
      </c>
      <c r="G25" s="11"/>
      <c r="H25" s="10">
        <v>10000</v>
      </c>
      <c r="I25" s="11"/>
      <c r="J25" s="3"/>
    </row>
    <row r="26" spans="2:10" x14ac:dyDescent="0.25">
      <c r="B26" s="7" t="s">
        <v>24</v>
      </c>
      <c r="C26" s="7"/>
      <c r="D26" s="8">
        <v>2</v>
      </c>
      <c r="E26" s="8"/>
      <c r="F26" s="10">
        <f>10300*1.03</f>
        <v>10609</v>
      </c>
      <c r="G26" s="11"/>
      <c r="H26" s="9">
        <f>11786.29*1.03</f>
        <v>12139.878700000001</v>
      </c>
      <c r="I26" s="9"/>
      <c r="J26" s="3"/>
    </row>
    <row r="27" spans="2:10" x14ac:dyDescent="0.25">
      <c r="B27" s="7" t="s">
        <v>25</v>
      </c>
      <c r="C27" s="7"/>
      <c r="D27" s="8">
        <v>1</v>
      </c>
      <c r="E27" s="8"/>
      <c r="F27" s="10">
        <f>9108.29*1.03</f>
        <v>9381.538700000001</v>
      </c>
      <c r="G27" s="11"/>
      <c r="H27" s="9">
        <f>9108.29*1.03</f>
        <v>9381.538700000001</v>
      </c>
      <c r="I27" s="9"/>
      <c r="J27" s="3"/>
    </row>
    <row r="28" spans="2:10" x14ac:dyDescent="0.25">
      <c r="B28" s="7" t="s">
        <v>26</v>
      </c>
      <c r="C28" s="7"/>
      <c r="D28" s="8">
        <v>25</v>
      </c>
      <c r="E28" s="8"/>
      <c r="F28" s="10">
        <f>5014.04*1.03</f>
        <v>5164.4611999999997</v>
      </c>
      <c r="G28" s="11"/>
      <c r="H28" s="9">
        <f>11250.89*1.03</f>
        <v>11588.4167</v>
      </c>
      <c r="I28" s="9"/>
      <c r="J28" s="3"/>
    </row>
    <row r="29" spans="2:10" x14ac:dyDescent="0.25">
      <c r="B29" s="7" t="s">
        <v>27</v>
      </c>
      <c r="C29" s="7"/>
      <c r="D29" s="8">
        <v>3</v>
      </c>
      <c r="E29" s="8"/>
      <c r="F29" s="10">
        <f>9065.03*1.03</f>
        <v>9336.9809000000005</v>
      </c>
      <c r="G29" s="11"/>
      <c r="H29" s="9">
        <f>9065.03*1.03</f>
        <v>9336.9809000000005</v>
      </c>
      <c r="I29" s="9"/>
      <c r="J29" s="3"/>
    </row>
    <row r="30" spans="2:10" x14ac:dyDescent="0.25">
      <c r="B30" s="7" t="s">
        <v>28</v>
      </c>
      <c r="C30" s="7"/>
      <c r="D30" s="8">
        <v>1</v>
      </c>
      <c r="E30" s="8"/>
      <c r="F30" s="10">
        <f>7314.03*1.03</f>
        <v>7533.4508999999998</v>
      </c>
      <c r="G30" s="11"/>
      <c r="H30" s="9">
        <f>7314.03*1.03</f>
        <v>7533.4508999999998</v>
      </c>
      <c r="I30" s="9"/>
      <c r="J30" s="3"/>
    </row>
    <row r="31" spans="2:10" x14ac:dyDescent="0.25">
      <c r="B31" s="20" t="s">
        <v>29</v>
      </c>
      <c r="C31" s="20"/>
      <c r="D31" s="8">
        <v>5</v>
      </c>
      <c r="E31" s="8"/>
      <c r="F31" s="10">
        <f>4439.34*1.03</f>
        <v>4572.5201999999999</v>
      </c>
      <c r="G31" s="11"/>
      <c r="H31" s="9">
        <f>4439.34*1.03</f>
        <v>4572.5201999999999</v>
      </c>
      <c r="I31" s="9"/>
      <c r="J31" s="3"/>
    </row>
    <row r="32" spans="2:10" x14ac:dyDescent="0.25">
      <c r="B32" s="7" t="s">
        <v>30</v>
      </c>
      <c r="C32" s="7"/>
      <c r="D32" s="8">
        <v>3</v>
      </c>
      <c r="E32" s="8"/>
      <c r="F32" s="10">
        <f>9785*1.03</f>
        <v>10078.550000000001</v>
      </c>
      <c r="G32" s="11"/>
      <c r="H32" s="9">
        <f>12360*1.03</f>
        <v>12730.800000000001</v>
      </c>
      <c r="I32" s="9"/>
      <c r="J32" s="3"/>
    </row>
    <row r="33" spans="2:10" x14ac:dyDescent="0.25">
      <c r="B33" s="7" t="s">
        <v>31</v>
      </c>
      <c r="C33" s="7"/>
      <c r="D33" s="8">
        <f>24+23</f>
        <v>47</v>
      </c>
      <c r="E33" s="8"/>
      <c r="F33" s="10">
        <f>4725.64*1.03</f>
        <v>4867.4092000000001</v>
      </c>
      <c r="G33" s="11"/>
      <c r="H33" s="9">
        <f>8847*1.03</f>
        <v>9112.41</v>
      </c>
      <c r="I33" s="9"/>
      <c r="J33" s="3"/>
    </row>
    <row r="34" spans="2:10" x14ac:dyDescent="0.25">
      <c r="B34" s="7" t="s">
        <v>32</v>
      </c>
      <c r="C34" s="7"/>
      <c r="D34" s="8">
        <v>24</v>
      </c>
      <c r="E34" s="8"/>
      <c r="F34" s="10">
        <f>4725.64*1.03</f>
        <v>4867.4092000000001</v>
      </c>
      <c r="G34" s="11"/>
      <c r="H34" s="9">
        <f>9016*1.03</f>
        <v>9286.48</v>
      </c>
      <c r="I34" s="9"/>
      <c r="J34" s="3"/>
    </row>
    <row r="35" spans="2:10" x14ac:dyDescent="0.25">
      <c r="B35" s="7" t="s">
        <v>33</v>
      </c>
      <c r="C35" s="7"/>
      <c r="D35" s="8">
        <v>3</v>
      </c>
      <c r="E35" s="8"/>
      <c r="F35" s="10">
        <f>5665*1.03</f>
        <v>5834.95</v>
      </c>
      <c r="G35" s="11"/>
      <c r="H35" s="9">
        <f>6748*1.03</f>
        <v>6950.4400000000005</v>
      </c>
      <c r="I35" s="9"/>
      <c r="J35" s="3"/>
    </row>
    <row r="36" spans="2:10" x14ac:dyDescent="0.25">
      <c r="B36" s="7" t="s">
        <v>34</v>
      </c>
      <c r="C36" s="7"/>
      <c r="D36" s="8">
        <v>1</v>
      </c>
      <c r="E36" s="8"/>
      <c r="F36" s="10">
        <f>5850.4*1.03</f>
        <v>6025.9119999999994</v>
      </c>
      <c r="G36" s="11"/>
      <c r="H36" s="9">
        <f>5850.4*1.03</f>
        <v>6025.9119999999994</v>
      </c>
      <c r="I36" s="9"/>
      <c r="J36" s="3"/>
    </row>
    <row r="37" spans="2:10" x14ac:dyDescent="0.25">
      <c r="B37" s="7" t="s">
        <v>35</v>
      </c>
      <c r="C37" s="7"/>
      <c r="D37" s="8">
        <v>1</v>
      </c>
      <c r="E37" s="8"/>
      <c r="F37" s="10">
        <f>9065.03*1.03</f>
        <v>9336.9809000000005</v>
      </c>
      <c r="G37" s="11"/>
      <c r="H37" s="9">
        <f>9065.03*1.03</f>
        <v>9336.9809000000005</v>
      </c>
      <c r="I37" s="9"/>
      <c r="J37" s="3"/>
    </row>
    <row r="38" spans="2:10" x14ac:dyDescent="0.25">
      <c r="B38" s="7" t="s">
        <v>36</v>
      </c>
      <c r="C38" s="7"/>
      <c r="D38" s="8">
        <v>13</v>
      </c>
      <c r="E38" s="8"/>
      <c r="F38" s="10">
        <f>6960.74*1.03</f>
        <v>7169.5622000000003</v>
      </c>
      <c r="G38" s="11"/>
      <c r="H38" s="9">
        <f>10533</f>
        <v>10533</v>
      </c>
      <c r="I38" s="9"/>
      <c r="J38" s="3"/>
    </row>
    <row r="39" spans="2:10" x14ac:dyDescent="0.25">
      <c r="B39" s="7" t="s">
        <v>37</v>
      </c>
      <c r="C39" s="7"/>
      <c r="D39" s="8">
        <v>1</v>
      </c>
      <c r="E39" s="8"/>
      <c r="F39" s="10">
        <f>10300*1.03</f>
        <v>10609</v>
      </c>
      <c r="G39" s="11"/>
      <c r="H39" s="9">
        <f>10300*1.03</f>
        <v>10609</v>
      </c>
      <c r="I39" s="9"/>
      <c r="J39" s="3"/>
    </row>
    <row r="40" spans="2:10" x14ac:dyDescent="0.25">
      <c r="B40" s="7" t="s">
        <v>38</v>
      </c>
      <c r="C40" s="7"/>
      <c r="D40" s="8">
        <v>1</v>
      </c>
      <c r="E40" s="8"/>
      <c r="F40" s="10">
        <f>7314.03*1.03</f>
        <v>7533.4508999999998</v>
      </c>
      <c r="G40" s="11"/>
      <c r="H40" s="9">
        <f>7314.03*1.03</f>
        <v>7533.4508999999998</v>
      </c>
      <c r="I40" s="9"/>
      <c r="J40" s="3"/>
    </row>
    <row r="41" spans="2:10" x14ac:dyDescent="0.25">
      <c r="B41" s="7" t="s">
        <v>39</v>
      </c>
      <c r="C41" s="7"/>
      <c r="D41" s="8">
        <v>2</v>
      </c>
      <c r="E41" s="8"/>
      <c r="F41" s="10">
        <f>9108.29*1.03</f>
        <v>9381.538700000001</v>
      </c>
      <c r="G41" s="11"/>
      <c r="H41" s="9">
        <f>15582</f>
        <v>15582</v>
      </c>
      <c r="I41" s="9"/>
      <c r="J41" s="3"/>
    </row>
    <row r="42" spans="2:10" x14ac:dyDescent="0.25">
      <c r="B42" s="7" t="s">
        <v>40</v>
      </c>
      <c r="C42" s="7"/>
      <c r="D42" s="8">
        <v>1</v>
      </c>
      <c r="E42" s="8"/>
      <c r="F42" s="10">
        <f>8240*1.03</f>
        <v>8487.2000000000007</v>
      </c>
      <c r="G42" s="11"/>
      <c r="H42" s="9">
        <f>8240*1.03</f>
        <v>8487.2000000000007</v>
      </c>
      <c r="I42" s="9"/>
      <c r="J42" s="3"/>
    </row>
    <row r="43" spans="2:10" x14ac:dyDescent="0.25">
      <c r="B43" s="7" t="s">
        <v>41</v>
      </c>
      <c r="C43" s="7"/>
      <c r="D43" s="8">
        <v>1</v>
      </c>
      <c r="E43" s="8"/>
      <c r="F43" s="10">
        <f>7500*1.03</f>
        <v>7725</v>
      </c>
      <c r="G43" s="11"/>
      <c r="H43" s="9">
        <f>7500*1.03</f>
        <v>7725</v>
      </c>
      <c r="I43" s="9"/>
      <c r="J43" s="3"/>
    </row>
    <row r="44" spans="2:10" x14ac:dyDescent="0.25">
      <c r="B44" s="7" t="s">
        <v>42</v>
      </c>
      <c r="C44" s="7"/>
      <c r="D44" s="8">
        <v>1</v>
      </c>
      <c r="E44" s="8"/>
      <c r="F44" s="10">
        <f>8240*1.03</f>
        <v>8487.2000000000007</v>
      </c>
      <c r="G44" s="11"/>
      <c r="H44" s="9">
        <f>8240*1.03</f>
        <v>8487.2000000000007</v>
      </c>
      <c r="I44" s="9"/>
      <c r="J44" s="3"/>
    </row>
    <row r="45" spans="2:10" x14ac:dyDescent="0.25">
      <c r="B45" s="7" t="s">
        <v>43</v>
      </c>
      <c r="C45" s="7"/>
      <c r="D45" s="8">
        <v>1</v>
      </c>
      <c r="E45" s="8"/>
      <c r="F45" s="10">
        <f>7314.03*1.03</f>
        <v>7533.4508999999998</v>
      </c>
      <c r="G45" s="11"/>
      <c r="H45" s="9">
        <f>7314.03*1.03</f>
        <v>7533.4508999999998</v>
      </c>
      <c r="I45" s="9"/>
      <c r="J45" s="3"/>
    </row>
    <row r="46" spans="2:10" x14ac:dyDescent="0.25">
      <c r="B46" s="7" t="s">
        <v>44</v>
      </c>
      <c r="C46" s="7"/>
      <c r="D46" s="8">
        <v>1</v>
      </c>
      <c r="E46" s="8"/>
      <c r="F46" s="10">
        <f>9548.1*1.03</f>
        <v>9834.5430000000015</v>
      </c>
      <c r="G46" s="11"/>
      <c r="H46" s="9">
        <f>9548.1*1.03</f>
        <v>9834.5430000000015</v>
      </c>
      <c r="I46" s="9"/>
      <c r="J46" s="3"/>
    </row>
    <row r="47" spans="2:10" x14ac:dyDescent="0.25">
      <c r="B47" s="7" t="s">
        <v>45</v>
      </c>
      <c r="C47" s="7"/>
      <c r="D47" s="8">
        <v>2</v>
      </c>
      <c r="E47" s="8"/>
      <c r="F47" s="10">
        <f>9610.93*1.03</f>
        <v>9899.2579000000005</v>
      </c>
      <c r="G47" s="11"/>
      <c r="H47" s="9">
        <f>18667</f>
        <v>18667</v>
      </c>
      <c r="I47" s="9"/>
      <c r="J47" s="3"/>
    </row>
    <row r="48" spans="2:10" x14ac:dyDescent="0.25">
      <c r="B48" s="7" t="s">
        <v>46</v>
      </c>
      <c r="C48" s="7"/>
      <c r="D48" s="8">
        <v>4</v>
      </c>
      <c r="E48" s="8"/>
      <c r="F48" s="10">
        <f>8036.06*1.03</f>
        <v>8277.1418000000012</v>
      </c>
      <c r="G48" s="11"/>
      <c r="H48" s="9">
        <f>9073*1.03</f>
        <v>9345.19</v>
      </c>
      <c r="I48" s="9"/>
      <c r="J48" s="3"/>
    </row>
    <row r="49" spans="2:10" x14ac:dyDescent="0.25">
      <c r="B49" s="7" t="s">
        <v>47</v>
      </c>
      <c r="C49" s="7"/>
      <c r="D49" s="8">
        <v>2</v>
      </c>
      <c r="E49" s="8"/>
      <c r="F49" s="10">
        <f>8434.67*1.03</f>
        <v>8687.7101000000002</v>
      </c>
      <c r="G49" s="11"/>
      <c r="H49" s="9">
        <f>8434.67*1.03</f>
        <v>8687.7101000000002</v>
      </c>
      <c r="I49" s="9"/>
      <c r="J49" s="3"/>
    </row>
    <row r="50" spans="2:10" x14ac:dyDescent="0.25">
      <c r="B50" s="7" t="s">
        <v>48</v>
      </c>
      <c r="C50" s="7"/>
      <c r="D50" s="8">
        <v>1</v>
      </c>
      <c r="E50" s="8"/>
      <c r="F50" s="10">
        <f>9108.29*1.03</f>
        <v>9381.538700000001</v>
      </c>
      <c r="G50" s="11"/>
      <c r="H50" s="9">
        <f>9108.29*1.03</f>
        <v>9381.538700000001</v>
      </c>
      <c r="I50" s="9"/>
      <c r="J50" s="3"/>
    </row>
    <row r="51" spans="2:10" x14ac:dyDescent="0.25">
      <c r="B51" s="7" t="s">
        <v>49</v>
      </c>
      <c r="C51" s="7"/>
      <c r="D51" s="8">
        <v>1</v>
      </c>
      <c r="E51" s="8"/>
      <c r="F51" s="10">
        <f>11786.29*1.03</f>
        <v>12139.878700000001</v>
      </c>
      <c r="G51" s="11"/>
      <c r="H51" s="9">
        <f>11786.29*1.03</f>
        <v>12139.878700000001</v>
      </c>
      <c r="I51" s="9"/>
      <c r="J51" s="3"/>
    </row>
    <row r="52" spans="2:10" x14ac:dyDescent="0.25">
      <c r="B52" s="7" t="s">
        <v>50</v>
      </c>
      <c r="C52" s="7"/>
      <c r="D52" s="8">
        <v>1</v>
      </c>
      <c r="E52" s="8"/>
      <c r="F52" s="10">
        <f>12360*1.03</f>
        <v>12730.800000000001</v>
      </c>
      <c r="G52" s="11"/>
      <c r="H52" s="9">
        <f>12360*1.03</f>
        <v>12730.800000000001</v>
      </c>
      <c r="I52" s="9"/>
      <c r="J52" s="3"/>
    </row>
    <row r="53" spans="2:10" x14ac:dyDescent="0.25">
      <c r="B53" s="7" t="s">
        <v>51</v>
      </c>
      <c r="C53" s="7"/>
      <c r="D53" s="8">
        <v>1</v>
      </c>
      <c r="E53" s="8"/>
      <c r="F53" s="10">
        <f>13375*1.03</f>
        <v>13776.25</v>
      </c>
      <c r="G53" s="11"/>
      <c r="H53" s="9">
        <f>13375*1.03</f>
        <v>13776.25</v>
      </c>
      <c r="I53" s="9"/>
      <c r="J53" s="3"/>
    </row>
    <row r="54" spans="2:10" x14ac:dyDescent="0.25">
      <c r="B54" s="7" t="s">
        <v>52</v>
      </c>
      <c r="C54" s="7"/>
      <c r="D54" s="8">
        <v>2</v>
      </c>
      <c r="E54" s="8"/>
      <c r="F54" s="10">
        <f>7314.03*1.03</f>
        <v>7533.4508999999998</v>
      </c>
      <c r="G54" s="11"/>
      <c r="H54" s="9">
        <f>8755*1.03</f>
        <v>9017.65</v>
      </c>
      <c r="I54" s="9"/>
      <c r="J54" s="3"/>
    </row>
    <row r="55" spans="2:10" x14ac:dyDescent="0.25">
      <c r="B55" s="12" t="s">
        <v>53</v>
      </c>
      <c r="C55" s="13"/>
      <c r="D55" s="14">
        <v>3</v>
      </c>
      <c r="E55" s="15"/>
      <c r="F55" s="10">
        <f>5419*1.03</f>
        <v>5581.57</v>
      </c>
      <c r="G55" s="11"/>
      <c r="H55" s="10">
        <f>5665*1.03</f>
        <v>5834.95</v>
      </c>
      <c r="I55" s="11"/>
      <c r="J55" s="3"/>
    </row>
    <row r="56" spans="2:10" x14ac:dyDescent="0.25">
      <c r="B56" s="12" t="s">
        <v>54</v>
      </c>
      <c r="C56" s="13"/>
      <c r="D56" s="14">
        <v>2</v>
      </c>
      <c r="E56" s="15"/>
      <c r="F56" s="10">
        <v>8000</v>
      </c>
      <c r="G56" s="11"/>
      <c r="H56" s="10">
        <v>8000</v>
      </c>
      <c r="I56" s="11"/>
      <c r="J56" s="3"/>
    </row>
    <row r="57" spans="2:10" x14ac:dyDescent="0.25">
      <c r="B57" s="7" t="s">
        <v>55</v>
      </c>
      <c r="C57" s="7"/>
      <c r="D57" s="8">
        <v>24</v>
      </c>
      <c r="E57" s="8"/>
      <c r="F57" s="10">
        <f>7314.03*1.03</f>
        <v>7533.4508999999998</v>
      </c>
      <c r="G57" s="11"/>
      <c r="H57" s="9">
        <f>12749*1.03</f>
        <v>13131.470000000001</v>
      </c>
      <c r="I57" s="9"/>
      <c r="J57" s="3"/>
    </row>
    <row r="58" spans="2:10" x14ac:dyDescent="0.25">
      <c r="B58" s="7" t="s">
        <v>56</v>
      </c>
      <c r="C58" s="7"/>
      <c r="D58" s="8">
        <v>2</v>
      </c>
      <c r="E58" s="8"/>
      <c r="F58" s="10">
        <f>10000*1.03</f>
        <v>10300</v>
      </c>
      <c r="G58" s="11"/>
      <c r="H58" s="9">
        <f>11830*1.03</f>
        <v>12184.9</v>
      </c>
      <c r="I58" s="9"/>
      <c r="J58" s="3"/>
    </row>
    <row r="59" spans="2:10" x14ac:dyDescent="0.25">
      <c r="B59" s="7" t="s">
        <v>57</v>
      </c>
      <c r="C59" s="7"/>
      <c r="D59" s="8">
        <v>1</v>
      </c>
      <c r="E59" s="8"/>
      <c r="F59" s="10">
        <f>11330*1.03</f>
        <v>11669.9</v>
      </c>
      <c r="G59" s="11"/>
      <c r="H59" s="9">
        <f>11330*1.03</f>
        <v>11669.9</v>
      </c>
      <c r="I59" s="9"/>
      <c r="J59" s="3"/>
    </row>
    <row r="60" spans="2:10" x14ac:dyDescent="0.25">
      <c r="B60" s="7" t="s">
        <v>58</v>
      </c>
      <c r="C60" s="7"/>
      <c r="D60" s="8">
        <v>1</v>
      </c>
      <c r="E60" s="8"/>
      <c r="F60" s="10">
        <f>10300*1.03</f>
        <v>10609</v>
      </c>
      <c r="G60" s="11"/>
      <c r="H60" s="9">
        <f>10300*1.03</f>
        <v>10609</v>
      </c>
      <c r="I60" s="9"/>
      <c r="J60" s="3"/>
    </row>
    <row r="61" spans="2:10" x14ac:dyDescent="0.25">
      <c r="B61" s="7" t="s">
        <v>59</v>
      </c>
      <c r="C61" s="7"/>
      <c r="D61" s="8">
        <v>1</v>
      </c>
      <c r="E61" s="8"/>
      <c r="F61" s="10">
        <f>9270*1.03</f>
        <v>9548.1</v>
      </c>
      <c r="G61" s="11"/>
      <c r="H61" s="9">
        <f>9270*1.03</f>
        <v>9548.1</v>
      </c>
      <c r="I61" s="9"/>
      <c r="J61" s="3"/>
    </row>
    <row r="62" spans="2:10" x14ac:dyDescent="0.25">
      <c r="B62" s="7" t="s">
        <v>60</v>
      </c>
      <c r="C62" s="7"/>
      <c r="D62" s="8">
        <v>1</v>
      </c>
      <c r="E62" s="8"/>
      <c r="F62" s="10">
        <f>9610.93*1.03</f>
        <v>9899.2579000000005</v>
      </c>
      <c r="G62" s="11"/>
      <c r="H62" s="9">
        <f>9610.93*1.03</f>
        <v>9899.2579000000005</v>
      </c>
      <c r="I62" s="9"/>
      <c r="J62" s="3"/>
    </row>
    <row r="63" spans="2:10" x14ac:dyDescent="0.25">
      <c r="B63" s="7" t="s">
        <v>61</v>
      </c>
      <c r="C63" s="7"/>
      <c r="D63" s="8">
        <v>2</v>
      </c>
      <c r="E63" s="8"/>
      <c r="F63" s="10">
        <f>875</f>
        <v>875</v>
      </c>
      <c r="G63" s="11"/>
      <c r="H63" s="9">
        <f>8792.5744</f>
        <v>8792.5743999999995</v>
      </c>
      <c r="I63" s="9"/>
      <c r="J63" s="3"/>
    </row>
    <row r="64" spans="2:10" x14ac:dyDescent="0.25">
      <c r="B64" s="7" t="s">
        <v>62</v>
      </c>
      <c r="C64" s="7"/>
      <c r="D64" s="8">
        <v>1</v>
      </c>
      <c r="E64" s="8"/>
      <c r="F64" s="10">
        <f>7725*1.03</f>
        <v>7956.75</v>
      </c>
      <c r="G64" s="11"/>
      <c r="H64" s="9">
        <f>7725*1.03</f>
        <v>7956.75</v>
      </c>
      <c r="I64" s="9"/>
      <c r="J64" s="3"/>
    </row>
    <row r="65" spans="2:10" x14ac:dyDescent="0.25">
      <c r="B65" s="7" t="s">
        <v>63</v>
      </c>
      <c r="C65" s="7"/>
      <c r="D65" s="8">
        <v>1</v>
      </c>
      <c r="E65" s="8"/>
      <c r="F65" s="10">
        <f>5150*1.03</f>
        <v>5304.5</v>
      </c>
      <c r="G65" s="11"/>
      <c r="H65" s="9">
        <f>5150*1.03</f>
        <v>5304.5</v>
      </c>
      <c r="I65" s="9"/>
      <c r="J65" s="3"/>
    </row>
    <row r="66" spans="2:10" x14ac:dyDescent="0.25">
      <c r="B66" s="7" t="s">
        <v>64</v>
      </c>
      <c r="C66" s="7"/>
      <c r="D66" s="8">
        <v>11</v>
      </c>
      <c r="E66" s="8"/>
      <c r="F66" s="10">
        <f>5150*1.03</f>
        <v>5304.5</v>
      </c>
      <c r="G66" s="11"/>
      <c r="H66" s="9">
        <f>5150*1.03</f>
        <v>5304.5</v>
      </c>
      <c r="I66" s="9"/>
      <c r="J66" s="3"/>
    </row>
    <row r="67" spans="2:10" x14ac:dyDescent="0.25">
      <c r="B67" s="7" t="s">
        <v>65</v>
      </c>
      <c r="C67" s="7"/>
      <c r="D67" s="8">
        <v>13</v>
      </c>
      <c r="E67" s="8"/>
      <c r="F67" s="10">
        <f>5358.06*1.03</f>
        <v>5518.8018000000002</v>
      </c>
      <c r="G67" s="11"/>
      <c r="H67" s="9">
        <f>7210*1.03</f>
        <v>7426.3</v>
      </c>
      <c r="I67" s="9"/>
      <c r="J67" s="3"/>
    </row>
    <row r="68" spans="2:10" x14ac:dyDescent="0.25">
      <c r="B68" s="7" t="s">
        <v>66</v>
      </c>
      <c r="C68" s="7"/>
      <c r="D68" s="8">
        <v>15</v>
      </c>
      <c r="E68" s="8"/>
      <c r="F68" s="10">
        <f>4439.3412*1.03</f>
        <v>4572.521436</v>
      </c>
      <c r="G68" s="11"/>
      <c r="H68" s="9">
        <f>6670*1.03</f>
        <v>6870.1</v>
      </c>
      <c r="I68" s="9"/>
      <c r="J68" s="3"/>
    </row>
    <row r="69" spans="2:10" x14ac:dyDescent="0.25">
      <c r="B69" s="7" t="s">
        <v>67</v>
      </c>
      <c r="C69" s="7"/>
      <c r="D69" s="8">
        <v>1</v>
      </c>
      <c r="E69" s="8"/>
      <c r="F69" s="10">
        <f>16974.4*1.03</f>
        <v>17483.632000000001</v>
      </c>
      <c r="G69" s="11"/>
      <c r="H69" s="9">
        <f>16974.4*1.03</f>
        <v>17483.632000000001</v>
      </c>
      <c r="I69" s="9"/>
      <c r="J69" s="3"/>
    </row>
    <row r="70" spans="2:10" x14ac:dyDescent="0.25">
      <c r="B70" s="7" t="s">
        <v>68</v>
      </c>
      <c r="C70" s="7"/>
      <c r="D70" s="8">
        <v>4</v>
      </c>
      <c r="E70" s="8"/>
      <c r="F70" s="10">
        <f>8755*1.03</f>
        <v>9017.65</v>
      </c>
      <c r="G70" s="11"/>
      <c r="H70" s="9">
        <f>8755*1.03</f>
        <v>9017.65</v>
      </c>
      <c r="I70" s="9"/>
      <c r="J70" s="3"/>
    </row>
    <row r="71" spans="2:10" x14ac:dyDescent="0.25">
      <c r="B71" s="7" t="s">
        <v>69</v>
      </c>
      <c r="C71" s="7"/>
      <c r="D71" s="8">
        <v>1</v>
      </c>
      <c r="E71" s="8"/>
      <c r="F71" s="10">
        <f>8240*1.03</f>
        <v>8487.2000000000007</v>
      </c>
      <c r="G71" s="11"/>
      <c r="H71" s="9">
        <f>8240*1.03</f>
        <v>8487.2000000000007</v>
      </c>
      <c r="I71" s="9"/>
      <c r="J71" s="3"/>
    </row>
    <row r="72" spans="2:10" x14ac:dyDescent="0.25">
      <c r="B72" s="7" t="s">
        <v>70</v>
      </c>
      <c r="C72" s="7"/>
      <c r="D72" s="8">
        <v>1</v>
      </c>
      <c r="E72" s="8"/>
      <c r="F72" s="10">
        <f>8755*1.03</f>
        <v>9017.65</v>
      </c>
      <c r="G72" s="11"/>
      <c r="H72" s="9">
        <f>8755*1.03</f>
        <v>9017.65</v>
      </c>
      <c r="I72" s="9"/>
      <c r="J72" s="3"/>
    </row>
    <row r="73" spans="2:10" x14ac:dyDescent="0.25">
      <c r="B73" s="7" t="s">
        <v>71</v>
      </c>
      <c r="C73" s="7"/>
      <c r="D73" s="8">
        <v>4</v>
      </c>
      <c r="E73" s="8"/>
      <c r="F73" s="10">
        <f>15918.3822</f>
        <v>15918.3822</v>
      </c>
      <c r="G73" s="11"/>
      <c r="H73" s="9">
        <f>15918.3822</f>
        <v>15918.3822</v>
      </c>
      <c r="I73" s="9"/>
      <c r="J73" s="3"/>
    </row>
    <row r="74" spans="2:10" x14ac:dyDescent="0.25">
      <c r="B74" s="7" t="s">
        <v>72</v>
      </c>
      <c r="C74" s="7"/>
      <c r="D74" s="8">
        <v>6</v>
      </c>
      <c r="E74" s="8"/>
      <c r="F74" s="10">
        <f>14133.4334</f>
        <v>14133.4334</v>
      </c>
      <c r="G74" s="11"/>
      <c r="H74" s="9">
        <f>14133.4334</f>
        <v>14133.4334</v>
      </c>
      <c r="I74" s="9"/>
      <c r="J74" s="3"/>
    </row>
    <row r="75" spans="2:10" x14ac:dyDescent="0.25">
      <c r="B75" s="7" t="s">
        <v>73</v>
      </c>
      <c r="C75" s="7"/>
      <c r="D75" s="8">
        <v>2</v>
      </c>
      <c r="E75" s="8"/>
      <c r="F75" s="10">
        <f>11669.9</f>
        <v>11669.9</v>
      </c>
      <c r="G75" s="11"/>
      <c r="H75" s="9">
        <f>11669.9</f>
        <v>11669.9</v>
      </c>
      <c r="I75" s="9"/>
      <c r="J75" s="3"/>
    </row>
    <row r="76" spans="2:10" x14ac:dyDescent="0.25">
      <c r="B76" s="7" t="s">
        <v>74</v>
      </c>
      <c r="C76" s="7"/>
      <c r="D76" s="8">
        <v>1</v>
      </c>
      <c r="E76" s="8"/>
      <c r="F76" s="10">
        <f>7756.7446</f>
        <v>7756.7446</v>
      </c>
      <c r="G76" s="11"/>
      <c r="H76" s="10">
        <f>7756.7446</f>
        <v>7756.7446</v>
      </c>
      <c r="I76" s="11"/>
      <c r="J76" s="3"/>
    </row>
    <row r="77" spans="2:10" x14ac:dyDescent="0.25">
      <c r="B77" s="7" t="s">
        <v>75</v>
      </c>
      <c r="C77" s="7"/>
      <c r="D77" s="8">
        <v>1</v>
      </c>
      <c r="E77" s="8"/>
      <c r="F77" s="10">
        <f>14133.4334</f>
        <v>14133.4334</v>
      </c>
      <c r="G77" s="11"/>
      <c r="H77" s="9">
        <f>14133.4334</f>
        <v>14133.4334</v>
      </c>
      <c r="I77" s="9"/>
      <c r="J77" s="3"/>
    </row>
    <row r="78" spans="2:10" x14ac:dyDescent="0.25">
      <c r="B78" s="7" t="s">
        <v>76</v>
      </c>
      <c r="C78" s="7"/>
      <c r="D78" s="8">
        <v>50</v>
      </c>
      <c r="E78" s="8"/>
      <c r="F78" s="10">
        <f>8792.5744</f>
        <v>8792.5743999999995</v>
      </c>
      <c r="G78" s="11"/>
      <c r="H78" s="9">
        <f>8792.5744</f>
        <v>8792.5743999999995</v>
      </c>
      <c r="I78" s="9"/>
      <c r="J78" s="3"/>
    </row>
    <row r="79" spans="2:10" x14ac:dyDescent="0.25">
      <c r="B79" s="7" t="s">
        <v>77</v>
      </c>
      <c r="C79" s="7"/>
      <c r="D79" s="8">
        <v>24</v>
      </c>
      <c r="E79" s="8"/>
      <c r="F79" s="10">
        <f>12055.887144</f>
        <v>12055.887144</v>
      </c>
      <c r="G79" s="11"/>
      <c r="H79" s="9">
        <f>12055.887144</f>
        <v>12055.887144</v>
      </c>
      <c r="I79" s="9"/>
      <c r="J79" s="3"/>
    </row>
    <row r="80" spans="2:10" x14ac:dyDescent="0.25">
      <c r="B80" s="21" t="s">
        <v>78</v>
      </c>
      <c r="C80" s="21"/>
      <c r="D80" s="8">
        <v>1</v>
      </c>
      <c r="E80" s="8"/>
      <c r="F80" s="10">
        <f>8792.5744</f>
        <v>8792.5743999999995</v>
      </c>
      <c r="G80" s="11"/>
      <c r="H80" s="9">
        <f>8792.5744</f>
        <v>8792.5743999999995</v>
      </c>
      <c r="I80" s="9"/>
      <c r="J80" s="3"/>
    </row>
    <row r="81" spans="2:10" x14ac:dyDescent="0.25">
      <c r="B81" s="21" t="s">
        <v>79</v>
      </c>
      <c r="C81" s="21"/>
      <c r="D81" s="8">
        <v>1</v>
      </c>
      <c r="E81" s="8"/>
      <c r="F81" s="22">
        <f>8792.5744</f>
        <v>8792.5743999999995</v>
      </c>
      <c r="G81" s="23"/>
      <c r="H81" s="24">
        <f>8792.5744</f>
        <v>8792.5743999999995</v>
      </c>
      <c r="I81" s="24"/>
      <c r="J81" s="3"/>
    </row>
    <row r="82" spans="2:10" x14ac:dyDescent="0.25">
      <c r="B82" s="21" t="s">
        <v>80</v>
      </c>
      <c r="C82" s="21"/>
      <c r="D82" s="8">
        <v>1</v>
      </c>
      <c r="E82" s="8"/>
      <c r="F82" s="25">
        <f>8847</f>
        <v>8847</v>
      </c>
      <c r="G82" s="26"/>
      <c r="H82" s="27">
        <f>8847</f>
        <v>8847</v>
      </c>
      <c r="I82" s="27"/>
      <c r="J82" s="3"/>
    </row>
    <row r="83" spans="2:10" x14ac:dyDescent="0.25">
      <c r="B83" s="21" t="s">
        <v>81</v>
      </c>
      <c r="C83" s="21"/>
      <c r="D83" s="8">
        <v>2</v>
      </c>
      <c r="E83" s="8"/>
      <c r="F83" s="25">
        <f>10533</f>
        <v>10533</v>
      </c>
      <c r="G83" s="26"/>
      <c r="H83" s="27">
        <f>10533</f>
        <v>10533</v>
      </c>
      <c r="I83" s="27"/>
      <c r="J83" s="3"/>
    </row>
    <row r="84" spans="2:10" x14ac:dyDescent="0.25">
      <c r="B84" s="21" t="s">
        <v>82</v>
      </c>
      <c r="C84" s="21"/>
      <c r="D84" s="8">
        <v>1</v>
      </c>
      <c r="E84" s="8"/>
      <c r="F84" s="25">
        <f>7317*1.03</f>
        <v>7536.51</v>
      </c>
      <c r="G84" s="26"/>
      <c r="H84" s="27">
        <f>7317*1.03</f>
        <v>7536.51</v>
      </c>
      <c r="I84" s="27"/>
      <c r="J84" s="3"/>
    </row>
    <row r="85" spans="2:10" x14ac:dyDescent="0.25">
      <c r="B85" s="21" t="s">
        <v>83</v>
      </c>
      <c r="C85" s="21"/>
      <c r="D85" s="8">
        <v>1</v>
      </c>
      <c r="E85" s="8"/>
      <c r="F85" s="14">
        <f>6435</f>
        <v>6435</v>
      </c>
      <c r="G85" s="15"/>
      <c r="H85" s="27">
        <f>6435</f>
        <v>6435</v>
      </c>
      <c r="I85" s="27"/>
      <c r="J85" s="3"/>
    </row>
    <row r="86" spans="2:10" x14ac:dyDescent="0.25">
      <c r="B86" s="21" t="s">
        <v>84</v>
      </c>
      <c r="C86" s="21"/>
      <c r="D86" s="8">
        <v>3</v>
      </c>
      <c r="E86" s="8"/>
      <c r="F86" s="25">
        <f>8851</f>
        <v>8851</v>
      </c>
      <c r="G86" s="26"/>
      <c r="H86" s="27">
        <f>8851</f>
        <v>8851</v>
      </c>
      <c r="I86" s="27"/>
      <c r="J86" s="3"/>
    </row>
    <row r="87" spans="2:10" x14ac:dyDescent="0.25">
      <c r="B87" s="8" t="s">
        <v>85</v>
      </c>
      <c r="C87" s="8"/>
      <c r="D87" s="8">
        <v>1</v>
      </c>
      <c r="E87" s="8"/>
      <c r="F87" s="25">
        <f>16438</f>
        <v>16438</v>
      </c>
      <c r="G87" s="26"/>
      <c r="H87" s="27">
        <f>16438</f>
        <v>16438</v>
      </c>
      <c r="I87" s="27"/>
      <c r="J87" s="3"/>
    </row>
    <row r="88" spans="2:10" x14ac:dyDescent="0.25">
      <c r="B88" s="8" t="s">
        <v>86</v>
      </c>
      <c r="C88" s="8"/>
      <c r="D88" s="8">
        <v>7</v>
      </c>
      <c r="E88" s="8"/>
      <c r="F88" s="25">
        <f>7000</f>
        <v>7000</v>
      </c>
      <c r="G88" s="26"/>
      <c r="H88" s="27">
        <f>7100</f>
        <v>7100</v>
      </c>
      <c r="I88" s="27"/>
      <c r="J88" s="3"/>
    </row>
    <row r="89" spans="2:10" x14ac:dyDescent="0.25">
      <c r="B89" s="8" t="s">
        <v>87</v>
      </c>
      <c r="C89" s="8"/>
      <c r="D89" s="8">
        <v>1</v>
      </c>
      <c r="E89" s="8"/>
      <c r="F89" s="25">
        <f>14165</f>
        <v>14165</v>
      </c>
      <c r="G89" s="26"/>
      <c r="H89" s="27">
        <f>14165</f>
        <v>14165</v>
      </c>
      <c r="I89" s="27"/>
      <c r="J89" s="3"/>
    </row>
    <row r="90" spans="2:10" x14ac:dyDescent="0.25">
      <c r="B90" s="8" t="s">
        <v>88</v>
      </c>
      <c r="C90" s="8"/>
      <c r="D90" s="8">
        <v>1</v>
      </c>
      <c r="E90" s="8"/>
      <c r="F90" s="25">
        <f>6244</f>
        <v>6244</v>
      </c>
      <c r="G90" s="26"/>
      <c r="H90" s="27">
        <f>6592</f>
        <v>6592</v>
      </c>
      <c r="I90" s="27"/>
      <c r="J90" s="3"/>
    </row>
    <row r="91" spans="2:10" x14ac:dyDescent="0.25">
      <c r="B91" s="28"/>
      <c r="C91" s="28"/>
      <c r="D91" s="28"/>
      <c r="E91" s="28"/>
      <c r="F91" s="29"/>
      <c r="G91" s="29"/>
      <c r="H91" s="29"/>
      <c r="I91" s="29"/>
      <c r="J91" s="3"/>
    </row>
  </sheetData>
  <mergeCells count="330">
    <mergeCell ref="B89:C89"/>
    <mergeCell ref="D89:E89"/>
    <mergeCell ref="F89:G89"/>
    <mergeCell ref="H89:I89"/>
    <mergeCell ref="B90:C90"/>
    <mergeCell ref="D90:E90"/>
    <mergeCell ref="F90:G90"/>
    <mergeCell ref="H90:I90"/>
    <mergeCell ref="F87:G87"/>
    <mergeCell ref="H87:I87"/>
    <mergeCell ref="B88:C88"/>
    <mergeCell ref="D88:E88"/>
    <mergeCell ref="F88:G88"/>
    <mergeCell ref="H88:I88"/>
    <mergeCell ref="F85:G85"/>
    <mergeCell ref="H85:I85"/>
    <mergeCell ref="B86:C86"/>
    <mergeCell ref="D86:E86"/>
    <mergeCell ref="F86:G86"/>
    <mergeCell ref="H86:I86"/>
    <mergeCell ref="F83:G83"/>
    <mergeCell ref="H83:I83"/>
    <mergeCell ref="B84:C84"/>
    <mergeCell ref="D84:E84"/>
    <mergeCell ref="F84:G84"/>
    <mergeCell ref="H84:I84"/>
    <mergeCell ref="F81:G81"/>
    <mergeCell ref="H81:I81"/>
    <mergeCell ref="B82:C82"/>
    <mergeCell ref="D82:E82"/>
    <mergeCell ref="F82:G82"/>
    <mergeCell ref="H82:I82"/>
    <mergeCell ref="F79:G79"/>
    <mergeCell ref="H79:I79"/>
    <mergeCell ref="B80:C80"/>
    <mergeCell ref="D80:E80"/>
    <mergeCell ref="F80:G80"/>
    <mergeCell ref="H80:I80"/>
    <mergeCell ref="F77:G77"/>
    <mergeCell ref="H77:I77"/>
    <mergeCell ref="B78:C78"/>
    <mergeCell ref="D78:E78"/>
    <mergeCell ref="F78:G78"/>
    <mergeCell ref="H78:I78"/>
    <mergeCell ref="F75:G75"/>
    <mergeCell ref="H75:I75"/>
    <mergeCell ref="B76:C76"/>
    <mergeCell ref="D76:E76"/>
    <mergeCell ref="F76:G76"/>
    <mergeCell ref="H76:I76"/>
    <mergeCell ref="F73:G73"/>
    <mergeCell ref="H73:I73"/>
    <mergeCell ref="B74:C74"/>
    <mergeCell ref="D74:E74"/>
    <mergeCell ref="F74:G74"/>
    <mergeCell ref="H74:I74"/>
    <mergeCell ref="F71:G71"/>
    <mergeCell ref="H71:I71"/>
    <mergeCell ref="B72:C72"/>
    <mergeCell ref="D72:E72"/>
    <mergeCell ref="F72:G72"/>
    <mergeCell ref="H72:I72"/>
    <mergeCell ref="F69:G69"/>
    <mergeCell ref="H69:I69"/>
    <mergeCell ref="B70:C70"/>
    <mergeCell ref="D70:E70"/>
    <mergeCell ref="F70:G70"/>
    <mergeCell ref="H70:I70"/>
    <mergeCell ref="F67:G67"/>
    <mergeCell ref="H67:I67"/>
    <mergeCell ref="B68:C68"/>
    <mergeCell ref="D68:E68"/>
    <mergeCell ref="F68:G68"/>
    <mergeCell ref="H68:I68"/>
    <mergeCell ref="F65:G65"/>
    <mergeCell ref="H65:I65"/>
    <mergeCell ref="B66:C66"/>
    <mergeCell ref="D66:E66"/>
    <mergeCell ref="F66:G66"/>
    <mergeCell ref="H66:I66"/>
    <mergeCell ref="F63:G63"/>
    <mergeCell ref="H63:I63"/>
    <mergeCell ref="B64:C64"/>
    <mergeCell ref="D64:E64"/>
    <mergeCell ref="F64:G64"/>
    <mergeCell ref="H64:I64"/>
    <mergeCell ref="F61:G61"/>
    <mergeCell ref="H61:I61"/>
    <mergeCell ref="B62:C62"/>
    <mergeCell ref="D62:E62"/>
    <mergeCell ref="F62:G62"/>
    <mergeCell ref="H62:I62"/>
    <mergeCell ref="F59:G59"/>
    <mergeCell ref="H59:I59"/>
    <mergeCell ref="B60:C60"/>
    <mergeCell ref="D60:E60"/>
    <mergeCell ref="F60:G60"/>
    <mergeCell ref="H60:I60"/>
    <mergeCell ref="F57:G57"/>
    <mergeCell ref="H57:I57"/>
    <mergeCell ref="B58:C58"/>
    <mergeCell ref="D58:E58"/>
    <mergeCell ref="F58:G58"/>
    <mergeCell ref="H58:I58"/>
    <mergeCell ref="F55:G55"/>
    <mergeCell ref="H55:I55"/>
    <mergeCell ref="B56:C56"/>
    <mergeCell ref="D56:E56"/>
    <mergeCell ref="F56:G56"/>
    <mergeCell ref="H56:I56"/>
    <mergeCell ref="F53:G53"/>
    <mergeCell ref="H53:I53"/>
    <mergeCell ref="B54:C54"/>
    <mergeCell ref="D54:E54"/>
    <mergeCell ref="F54:G54"/>
    <mergeCell ref="H54:I54"/>
    <mergeCell ref="F51:G51"/>
    <mergeCell ref="H51:I51"/>
    <mergeCell ref="B52:C52"/>
    <mergeCell ref="D52:E52"/>
    <mergeCell ref="F52:G52"/>
    <mergeCell ref="H52:I52"/>
    <mergeCell ref="F49:G49"/>
    <mergeCell ref="H49:I49"/>
    <mergeCell ref="B50:C50"/>
    <mergeCell ref="D50:E50"/>
    <mergeCell ref="F50:G50"/>
    <mergeCell ref="H50:I50"/>
    <mergeCell ref="F47:G47"/>
    <mergeCell ref="H47:I47"/>
    <mergeCell ref="B48:C48"/>
    <mergeCell ref="D48:E48"/>
    <mergeCell ref="F48:G48"/>
    <mergeCell ref="H48:I48"/>
    <mergeCell ref="F45:G45"/>
    <mergeCell ref="H45:I45"/>
    <mergeCell ref="B46:C46"/>
    <mergeCell ref="D46:E46"/>
    <mergeCell ref="F46:G46"/>
    <mergeCell ref="H46:I46"/>
    <mergeCell ref="F43:G43"/>
    <mergeCell ref="H43:I43"/>
    <mergeCell ref="B44:C44"/>
    <mergeCell ref="D44:E44"/>
    <mergeCell ref="F44:G44"/>
    <mergeCell ref="H44:I44"/>
    <mergeCell ref="F41:G41"/>
    <mergeCell ref="H41:I41"/>
    <mergeCell ref="B42:C42"/>
    <mergeCell ref="D42:E42"/>
    <mergeCell ref="F42:G42"/>
    <mergeCell ref="H42:I42"/>
    <mergeCell ref="F39:G39"/>
    <mergeCell ref="H39:I39"/>
    <mergeCell ref="B40:C40"/>
    <mergeCell ref="D40:E40"/>
    <mergeCell ref="F40:G40"/>
    <mergeCell ref="H40:I40"/>
    <mergeCell ref="F37:G37"/>
    <mergeCell ref="H37:I37"/>
    <mergeCell ref="B38:C38"/>
    <mergeCell ref="D38:E38"/>
    <mergeCell ref="F38:G38"/>
    <mergeCell ref="H38:I38"/>
    <mergeCell ref="F35:G35"/>
    <mergeCell ref="H35:I35"/>
    <mergeCell ref="B36:C36"/>
    <mergeCell ref="D36:E36"/>
    <mergeCell ref="F36:G36"/>
    <mergeCell ref="H36:I36"/>
    <mergeCell ref="F33:G33"/>
    <mergeCell ref="H33:I33"/>
    <mergeCell ref="B34:C34"/>
    <mergeCell ref="D34:E34"/>
    <mergeCell ref="F34:G34"/>
    <mergeCell ref="H34:I34"/>
    <mergeCell ref="F31:G31"/>
    <mergeCell ref="H31:I31"/>
    <mergeCell ref="B32:C32"/>
    <mergeCell ref="D32:E32"/>
    <mergeCell ref="F32:G32"/>
    <mergeCell ref="H32:I32"/>
    <mergeCell ref="F29:G29"/>
    <mergeCell ref="H29:I29"/>
    <mergeCell ref="B30:C30"/>
    <mergeCell ref="D30:E30"/>
    <mergeCell ref="F30:G30"/>
    <mergeCell ref="H30:I30"/>
    <mergeCell ref="F27:G27"/>
    <mergeCell ref="H27:I27"/>
    <mergeCell ref="B28:C28"/>
    <mergeCell ref="D28:E28"/>
    <mergeCell ref="F28:G28"/>
    <mergeCell ref="H28:I28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F12:G12"/>
    <mergeCell ref="H12:I12"/>
    <mergeCell ref="B13:C13"/>
    <mergeCell ref="D13:E13"/>
    <mergeCell ref="F13:G13"/>
    <mergeCell ref="H13:I13"/>
    <mergeCell ref="F10:G10"/>
    <mergeCell ref="H10:I10"/>
    <mergeCell ref="B11:C11"/>
    <mergeCell ref="D11:E11"/>
    <mergeCell ref="F11:G11"/>
    <mergeCell ref="H11:I11"/>
    <mergeCell ref="E4:H4"/>
    <mergeCell ref="E5:H5"/>
    <mergeCell ref="B8:C9"/>
    <mergeCell ref="D8:E9"/>
    <mergeCell ref="F8:I8"/>
    <mergeCell ref="F9:G9"/>
    <mergeCell ref="B87:C87"/>
    <mergeCell ref="D87:E87"/>
    <mergeCell ref="B85:C85"/>
    <mergeCell ref="D85:E85"/>
    <mergeCell ref="B83:C83"/>
    <mergeCell ref="D83:E83"/>
    <mergeCell ref="B81:C81"/>
    <mergeCell ref="D81:E81"/>
    <mergeCell ref="B79:C79"/>
    <mergeCell ref="D79:E79"/>
    <mergeCell ref="B77:C77"/>
    <mergeCell ref="D77:E77"/>
    <mergeCell ref="B75:C75"/>
    <mergeCell ref="D75:E75"/>
    <mergeCell ref="B73:C73"/>
    <mergeCell ref="D73:E73"/>
    <mergeCell ref="B71:C71"/>
    <mergeCell ref="D71:E71"/>
    <mergeCell ref="B69:C69"/>
    <mergeCell ref="D69:E69"/>
    <mergeCell ref="B67:C67"/>
    <mergeCell ref="D67:E67"/>
    <mergeCell ref="B65:C65"/>
    <mergeCell ref="D65:E65"/>
    <mergeCell ref="B63:C63"/>
    <mergeCell ref="D63:E63"/>
    <mergeCell ref="B61:C61"/>
    <mergeCell ref="D61:E61"/>
    <mergeCell ref="B59:C59"/>
    <mergeCell ref="D59:E59"/>
    <mergeCell ref="B57:C57"/>
    <mergeCell ref="D57:E57"/>
    <mergeCell ref="B55:C55"/>
    <mergeCell ref="D55:E55"/>
    <mergeCell ref="B53:C53"/>
    <mergeCell ref="D53:E53"/>
    <mergeCell ref="B51:C51"/>
    <mergeCell ref="D51:E51"/>
    <mergeCell ref="B49:C49"/>
    <mergeCell ref="D49:E49"/>
    <mergeCell ref="B47:C47"/>
    <mergeCell ref="D47:E47"/>
    <mergeCell ref="B45:C45"/>
    <mergeCell ref="D45:E45"/>
    <mergeCell ref="B43:C43"/>
    <mergeCell ref="D43:E43"/>
    <mergeCell ref="B41:C41"/>
    <mergeCell ref="D41:E41"/>
    <mergeCell ref="B39:C39"/>
    <mergeCell ref="D39:E39"/>
    <mergeCell ref="B37:C37"/>
    <mergeCell ref="D37:E37"/>
    <mergeCell ref="B35:C35"/>
    <mergeCell ref="D35:E35"/>
    <mergeCell ref="B33:C33"/>
    <mergeCell ref="D33:E33"/>
    <mergeCell ref="B31:C31"/>
    <mergeCell ref="D31:E31"/>
    <mergeCell ref="B29:C29"/>
    <mergeCell ref="D29:E29"/>
    <mergeCell ref="B27:C27"/>
    <mergeCell ref="D27:E27"/>
    <mergeCell ref="B25:C25"/>
    <mergeCell ref="D25:E25"/>
    <mergeCell ref="B23:C23"/>
    <mergeCell ref="D23:E23"/>
    <mergeCell ref="D20:E20"/>
    <mergeCell ref="F20:G20"/>
    <mergeCell ref="D17:E17"/>
    <mergeCell ref="F17:G17"/>
    <mergeCell ref="B14:C14"/>
    <mergeCell ref="D14:E14"/>
    <mergeCell ref="F14:G14"/>
    <mergeCell ref="B12:C12"/>
    <mergeCell ref="D12:E12"/>
    <mergeCell ref="B10:C10"/>
    <mergeCell ref="D10:E10"/>
    <mergeCell ref="H9:I9"/>
    <mergeCell ref="E6:H6"/>
  </mergeCells>
  <pageMargins left="0.7" right="0.7" top="0.75" bottom="0.75" header="0.3" footer="0.3"/>
  <ignoredErrors>
    <ignoredError sqref="F43:I43 F71:I71 F79:I79 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APAN MPIO TESORERIA</dc:creator>
  <cp:lastModifiedBy>APAN MPIO TESORERIA</cp:lastModifiedBy>
  <dcterms:created xsi:type="dcterms:W3CDTF">2023-10-27T15:29:36Z</dcterms:created>
  <dcterms:modified xsi:type="dcterms:W3CDTF">2023-10-27T15:45:20Z</dcterms:modified>
</cp:coreProperties>
</file>